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Templates\Engineering\"/>
    </mc:Choice>
  </mc:AlternateContent>
  <xr:revisionPtr revIDLastSave="0" documentId="13_ncr:1_{868E97CE-141C-46C6-B8AA-12EC25E2359C}" xr6:coauthVersionLast="40" xr6:coauthVersionMax="40" xr10:uidLastSave="{00000000-0000-0000-0000-000000000000}"/>
  <bookViews>
    <workbookView xWindow="0" yWindow="0" windowWidth="21570" windowHeight="7080" xr2:uid="{05D72C98-2E24-4D22-AF06-75BD03107FC7}"/>
  </bookViews>
  <sheets>
    <sheet name="Lookup" sheetId="1" r:id="rId1"/>
    <sheet name="Fuses" sheetId="2" state="hidden" r:id="rId2"/>
    <sheet name="NECTable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" i="1" l="1"/>
  <c r="D8" i="1"/>
  <c r="C9" i="2" l="1"/>
  <c r="D15" i="1" s="1"/>
  <c r="C18" i="2"/>
  <c r="D31" i="1" s="1"/>
  <c r="D25" i="1"/>
  <c r="D30" i="1"/>
  <c r="D29" i="1"/>
  <c r="D9" i="1"/>
  <c r="D13" i="1"/>
  <c r="J9" i="1" s="1"/>
  <c r="D14" i="1"/>
  <c r="C14" i="2"/>
  <c r="D26" i="1" s="1"/>
  <c r="C5" i="2"/>
  <c r="D10" i="1" s="1"/>
  <c r="J8" i="1" l="1"/>
  <c r="C22" i="2" s="1"/>
  <c r="J10" i="1" s="1"/>
</calcChain>
</file>

<file path=xl/sharedStrings.xml><?xml version="1.0" encoding="utf-8"?>
<sst xmlns="http://schemas.openxmlformats.org/spreadsheetml/2006/main" count="106" uniqueCount="26">
  <si>
    <t>HP</t>
  </si>
  <si>
    <t>115/1/60</t>
  </si>
  <si>
    <t>208/3/60</t>
  </si>
  <si>
    <t>230/1/60</t>
  </si>
  <si>
    <t>230/3/60</t>
  </si>
  <si>
    <t>460/3/60</t>
  </si>
  <si>
    <t>-</t>
  </si>
  <si>
    <t>Size</t>
  </si>
  <si>
    <t>Supply Fans</t>
  </si>
  <si>
    <t>Single Motor</t>
  </si>
  <si>
    <t>System</t>
  </si>
  <si>
    <t>Qty</t>
  </si>
  <si>
    <t>FLA</t>
  </si>
  <si>
    <t>Return Fans</t>
  </si>
  <si>
    <t>V/P/HZ</t>
  </si>
  <si>
    <t>MCA</t>
  </si>
  <si>
    <t>MOCP</t>
  </si>
  <si>
    <t>Voltage</t>
  </si>
  <si>
    <t>Motor Size</t>
  </si>
  <si>
    <t>Motor Qty</t>
  </si>
  <si>
    <t>Return / Exhaust Fans</t>
  </si>
  <si>
    <t>AHU Single Point Power</t>
  </si>
  <si>
    <t>Single Point Power Connection</t>
  </si>
  <si>
    <t>Other Loads</t>
  </si>
  <si>
    <t>AMPS</t>
  </si>
  <si>
    <t>Total Load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</si>
</sst>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3" fillId="0" borderId="0" xfId="0" applyFont="1"/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4" fillId="3" borderId="0" xfId="0" applyFont="1" applyFill="1" applyBorder="1" applyAlignment="1">
      <alignment horizontal="center"/>
    </xf>
    <xf numFmtId="0" fontId="0" fillId="3" borderId="6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0" xfId="0" applyFill="1" applyBorder="1"/>
    <xf numFmtId="0" fontId="0" fillId="3" borderId="0" xfId="0" applyFill="1"/>
    <xf numFmtId="0" fontId="1" fillId="3" borderId="0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/>
    <xf numFmtId="0" fontId="0" fillId="3" borderId="15" xfId="0" applyFill="1" applyBorder="1" applyAlignment="1">
      <alignment horizontal="center"/>
    </xf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5" fillId="3" borderId="11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0" fillId="3" borderId="13" xfId="0" applyFill="1" applyBorder="1"/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2" borderId="1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ED6C5-D5F3-4CCD-97E9-4D237D21C7E1}">
  <dimension ref="B1:L32"/>
  <sheetViews>
    <sheetView tabSelected="1" workbookViewId="0">
      <selection activeCell="J17" sqref="J17"/>
    </sheetView>
  </sheetViews>
  <sheetFormatPr defaultRowHeight="15" x14ac:dyDescent="0.25"/>
  <cols>
    <col min="2" max="2" width="2.28515625" customWidth="1"/>
    <col min="3" max="3" width="10.42578125" bestFit="1" customWidth="1"/>
    <col min="6" max="6" width="2.28515625" customWidth="1"/>
    <col min="8" max="8" width="2.28515625" customWidth="1"/>
    <col min="9" max="9" width="11.5703125" bestFit="1" customWidth="1"/>
    <col min="12" max="12" width="2.28515625" customWidth="1"/>
  </cols>
  <sheetData>
    <row r="1" spans="2:12" ht="43.5" customHeight="1" thickBot="1" x14ac:dyDescent="0.3"/>
    <row r="2" spans="2:12" ht="15.75" thickBot="1" x14ac:dyDescent="0.3">
      <c r="B2" s="6"/>
      <c r="C2" s="7"/>
      <c r="D2" s="7"/>
      <c r="E2" s="7"/>
      <c r="F2" s="8"/>
      <c r="H2" s="6"/>
      <c r="I2" s="7"/>
      <c r="J2" s="7"/>
      <c r="K2" s="7"/>
      <c r="L2" s="8"/>
    </row>
    <row r="3" spans="2:12" ht="21.75" thickBot="1" x14ac:dyDescent="0.4">
      <c r="B3" s="9"/>
      <c r="C3" s="10" t="s">
        <v>8</v>
      </c>
      <c r="D3" s="10"/>
      <c r="E3" s="10"/>
      <c r="F3" s="11"/>
      <c r="H3" s="9"/>
      <c r="I3" s="26" t="s">
        <v>21</v>
      </c>
      <c r="J3" s="27"/>
      <c r="K3" s="28"/>
      <c r="L3" s="11"/>
    </row>
    <row r="4" spans="2:12" x14ac:dyDescent="0.25">
      <c r="B4" s="9"/>
      <c r="C4" s="12" t="s">
        <v>18</v>
      </c>
      <c r="D4" s="4">
        <v>7.5</v>
      </c>
      <c r="E4" s="13" t="s">
        <v>0</v>
      </c>
      <c r="F4" s="11"/>
      <c r="H4" s="9"/>
      <c r="I4" s="29" t="s">
        <v>17</v>
      </c>
      <c r="J4" s="32" t="s">
        <v>5</v>
      </c>
      <c r="K4" s="21" t="s">
        <v>14</v>
      </c>
      <c r="L4" s="11"/>
    </row>
    <row r="5" spans="2:12" ht="15.75" thickBot="1" x14ac:dyDescent="0.3">
      <c r="B5" s="9"/>
      <c r="C5" s="14" t="s">
        <v>19</v>
      </c>
      <c r="D5" s="5">
        <v>2</v>
      </c>
      <c r="E5" s="15" t="s">
        <v>11</v>
      </c>
      <c r="F5" s="11"/>
      <c r="H5" s="9"/>
      <c r="I5" s="14" t="s">
        <v>23</v>
      </c>
      <c r="J5" s="5">
        <v>0</v>
      </c>
      <c r="K5" s="15" t="s">
        <v>24</v>
      </c>
      <c r="L5" s="11"/>
    </row>
    <row r="6" spans="2:12" ht="15.75" thickBot="1" x14ac:dyDescent="0.3">
      <c r="B6" s="9"/>
      <c r="C6" s="16"/>
      <c r="D6" s="16"/>
      <c r="E6" s="16"/>
      <c r="F6" s="11"/>
      <c r="H6" s="9"/>
      <c r="I6" s="16"/>
      <c r="J6" s="16"/>
      <c r="K6" s="16"/>
      <c r="L6" s="11"/>
    </row>
    <row r="7" spans="2:12" ht="15.75" thickBot="1" x14ac:dyDescent="0.3">
      <c r="B7" s="9"/>
      <c r="C7" s="17"/>
      <c r="D7" s="18" t="s">
        <v>9</v>
      </c>
      <c r="E7" s="18"/>
      <c r="F7" s="11"/>
      <c r="H7" s="9"/>
      <c r="I7" s="16"/>
      <c r="J7" s="30" t="s">
        <v>25</v>
      </c>
      <c r="K7" s="31"/>
      <c r="L7" s="11"/>
    </row>
    <row r="8" spans="2:12" x14ac:dyDescent="0.25">
      <c r="B8" s="9"/>
      <c r="C8" s="16"/>
      <c r="D8" s="19">
        <f>VLOOKUP(D4,NECTable!A2:G34,IF(J4=NECTable!B1,2,IF(J4=NECTable!C1,3,IF(J4=NECTable!D1,4,IF(J4=NECTable!E1,5,IF(J4=NECTable!F1,6,IF(J4=NECTable!G1,7,99)))))),FALSE)</f>
        <v>11</v>
      </c>
      <c r="E8" s="13" t="s">
        <v>12</v>
      </c>
      <c r="F8" s="11"/>
      <c r="H8" s="9"/>
      <c r="I8" s="16"/>
      <c r="J8" s="20">
        <f>D13+D29+J5</f>
        <v>64</v>
      </c>
      <c r="K8" s="21" t="s">
        <v>12</v>
      </c>
      <c r="L8" s="11"/>
    </row>
    <row r="9" spans="2:12" x14ac:dyDescent="0.25">
      <c r="B9" s="9"/>
      <c r="C9" s="16"/>
      <c r="D9" s="20">
        <f>1.25*D8</f>
        <v>13.75</v>
      </c>
      <c r="E9" s="21" t="s">
        <v>15</v>
      </c>
      <c r="F9" s="11"/>
      <c r="H9" s="9"/>
      <c r="I9" s="16"/>
      <c r="J9" s="20">
        <f>MAX(D8,D24,J5)*0.25+SUM(D13,D29,J5)</f>
        <v>67.5</v>
      </c>
      <c r="K9" s="21" t="s">
        <v>15</v>
      </c>
      <c r="L9" s="11"/>
    </row>
    <row r="10" spans="2:12" ht="15.75" thickBot="1" x14ac:dyDescent="0.3">
      <c r="B10" s="9"/>
      <c r="C10" s="16"/>
      <c r="D10" s="22">
        <f>DMIN(Fuses!A1:A42,"Size",Fuses!C4:C5)</f>
        <v>20</v>
      </c>
      <c r="E10" s="15" t="s">
        <v>16</v>
      </c>
      <c r="F10" s="11"/>
      <c r="H10" s="9"/>
      <c r="I10" s="16"/>
      <c r="J10" s="22">
        <f>DMIN(Fuses!A1:A42,"Size",Fuses!C21:C22)</f>
        <v>80</v>
      </c>
      <c r="K10" s="15" t="s">
        <v>16</v>
      </c>
      <c r="L10" s="11"/>
    </row>
    <row r="11" spans="2:12" ht="15.75" thickBot="1" x14ac:dyDescent="0.3">
      <c r="B11" s="9"/>
      <c r="C11" s="16"/>
      <c r="D11" s="16"/>
      <c r="E11" s="16"/>
      <c r="F11" s="11"/>
      <c r="H11" s="23"/>
      <c r="I11" s="24"/>
      <c r="J11" s="24"/>
      <c r="K11" s="24"/>
      <c r="L11" s="25"/>
    </row>
    <row r="12" spans="2:12" ht="15.75" thickBot="1" x14ac:dyDescent="0.3">
      <c r="B12" s="9"/>
      <c r="C12" s="17"/>
      <c r="D12" s="18" t="s">
        <v>10</v>
      </c>
      <c r="E12" s="18"/>
      <c r="F12" s="11"/>
    </row>
    <row r="13" spans="2:12" x14ac:dyDescent="0.25">
      <c r="B13" s="9"/>
      <c r="C13" s="16"/>
      <c r="D13" s="19">
        <f>D8*D5</f>
        <v>22</v>
      </c>
      <c r="E13" s="13" t="s">
        <v>12</v>
      </c>
      <c r="F13" s="11"/>
    </row>
    <row r="14" spans="2:12" x14ac:dyDescent="0.25">
      <c r="B14" s="9"/>
      <c r="C14" s="16"/>
      <c r="D14" s="20">
        <f>D8*(D5+0.25)</f>
        <v>24.75</v>
      </c>
      <c r="E14" s="21" t="s">
        <v>15</v>
      </c>
      <c r="F14" s="11"/>
    </row>
    <row r="15" spans="2:12" ht="15.75" thickBot="1" x14ac:dyDescent="0.3">
      <c r="B15" s="9"/>
      <c r="C15" s="16"/>
      <c r="D15" s="22">
        <f>DMIN(Fuses!A1:A42,"Size",Fuses!C8:C9)</f>
        <v>30</v>
      </c>
      <c r="E15" s="15" t="s">
        <v>16</v>
      </c>
      <c r="F15" s="11"/>
    </row>
    <row r="16" spans="2:12" ht="15.75" thickBot="1" x14ac:dyDescent="0.3">
      <c r="B16" s="23"/>
      <c r="C16" s="24"/>
      <c r="D16" s="24"/>
      <c r="E16" s="24"/>
      <c r="F16" s="25"/>
    </row>
    <row r="17" spans="2:6" ht="42" customHeight="1" thickBot="1" x14ac:dyDescent="0.3"/>
    <row r="18" spans="2:6" x14ac:dyDescent="0.25">
      <c r="B18" s="6"/>
      <c r="C18" s="7"/>
      <c r="D18" s="7"/>
      <c r="E18" s="7"/>
      <c r="F18" s="8"/>
    </row>
    <row r="19" spans="2:6" ht="21.75" thickBot="1" x14ac:dyDescent="0.4">
      <c r="B19" s="9"/>
      <c r="C19" s="10" t="s">
        <v>20</v>
      </c>
      <c r="D19" s="10"/>
      <c r="E19" s="10"/>
      <c r="F19" s="11"/>
    </row>
    <row r="20" spans="2:6" x14ac:dyDescent="0.25">
      <c r="B20" s="9"/>
      <c r="C20" s="12" t="s">
        <v>18</v>
      </c>
      <c r="D20" s="4">
        <v>10</v>
      </c>
      <c r="E20" s="13" t="s">
        <v>0</v>
      </c>
      <c r="F20" s="11"/>
    </row>
    <row r="21" spans="2:6" ht="15.75" thickBot="1" x14ac:dyDescent="0.3">
      <c r="B21" s="9"/>
      <c r="C21" s="14" t="s">
        <v>19</v>
      </c>
      <c r="D21" s="5">
        <v>3</v>
      </c>
      <c r="E21" s="15" t="s">
        <v>11</v>
      </c>
      <c r="F21" s="11"/>
    </row>
    <row r="22" spans="2:6" x14ac:dyDescent="0.25">
      <c r="B22" s="9"/>
      <c r="C22" s="16"/>
      <c r="D22" s="16"/>
      <c r="E22" s="16"/>
      <c r="F22" s="11"/>
    </row>
    <row r="23" spans="2:6" ht="15.75" thickBot="1" x14ac:dyDescent="0.3">
      <c r="B23" s="9"/>
      <c r="C23" s="17"/>
      <c r="D23" s="18" t="s">
        <v>9</v>
      </c>
      <c r="E23" s="18"/>
      <c r="F23" s="11"/>
    </row>
    <row r="24" spans="2:6" x14ac:dyDescent="0.25">
      <c r="B24" s="9"/>
      <c r="C24" s="16"/>
      <c r="D24" s="19">
        <f>VLOOKUP(D20,NECTable!A2:G34,IF(J4=NECTable!B1,2,IF(J4=NECTable!C1,3,IF(J4=NECTable!D1,4,IF(J4=NECTable!E1,5,IF(J4=NECTable!F1,6,IF(J4=NECTable!G1,7,99)))))),FALSE)</f>
        <v>14</v>
      </c>
      <c r="E24" s="13" t="s">
        <v>12</v>
      </c>
      <c r="F24" s="11"/>
    </row>
    <row r="25" spans="2:6" x14ac:dyDescent="0.25">
      <c r="B25" s="9"/>
      <c r="C25" s="16"/>
      <c r="D25" s="20">
        <f>1.25*D24</f>
        <v>17.5</v>
      </c>
      <c r="E25" s="21" t="s">
        <v>15</v>
      </c>
      <c r="F25" s="11"/>
    </row>
    <row r="26" spans="2:6" ht="15.75" thickBot="1" x14ac:dyDescent="0.3">
      <c r="B26" s="9"/>
      <c r="C26" s="16"/>
      <c r="D26" s="22">
        <f>DMIN(Fuses!A1:A42,"Size",Fuses!C13:C14)</f>
        <v>25</v>
      </c>
      <c r="E26" s="15" t="s">
        <v>16</v>
      </c>
      <c r="F26" s="11"/>
    </row>
    <row r="27" spans="2:6" x14ac:dyDescent="0.25">
      <c r="B27" s="9"/>
      <c r="C27" s="16"/>
      <c r="D27" s="16"/>
      <c r="E27" s="16"/>
      <c r="F27" s="11"/>
    </row>
    <row r="28" spans="2:6" ht="15.75" thickBot="1" x14ac:dyDescent="0.3">
      <c r="B28" s="9"/>
      <c r="C28" s="17"/>
      <c r="D28" s="18" t="s">
        <v>10</v>
      </c>
      <c r="E28" s="18"/>
      <c r="F28" s="11"/>
    </row>
    <row r="29" spans="2:6" x14ac:dyDescent="0.25">
      <c r="B29" s="9"/>
      <c r="C29" s="16"/>
      <c r="D29" s="19">
        <f>D24*D21</f>
        <v>42</v>
      </c>
      <c r="E29" s="13" t="s">
        <v>12</v>
      </c>
      <c r="F29" s="11"/>
    </row>
    <row r="30" spans="2:6" x14ac:dyDescent="0.25">
      <c r="B30" s="9"/>
      <c r="C30" s="16"/>
      <c r="D30" s="20">
        <f>D24*(D21+0.25)</f>
        <v>45.5</v>
      </c>
      <c r="E30" s="21" t="s">
        <v>15</v>
      </c>
      <c r="F30" s="11"/>
    </row>
    <row r="31" spans="2:6" ht="15.75" thickBot="1" x14ac:dyDescent="0.3">
      <c r="B31" s="9"/>
      <c r="C31" s="16"/>
      <c r="D31" s="22">
        <f>DMIN(Fuses!A1:A42,"Size",Fuses!C17:C18)</f>
        <v>50</v>
      </c>
      <c r="E31" s="15" t="s">
        <v>16</v>
      </c>
      <c r="F31" s="11"/>
    </row>
    <row r="32" spans="2:6" ht="15.75" thickBot="1" x14ac:dyDescent="0.3">
      <c r="B32" s="23"/>
      <c r="C32" s="24"/>
      <c r="D32" s="24"/>
      <c r="E32" s="24"/>
      <c r="F32" s="25"/>
    </row>
  </sheetData>
  <mergeCells count="8">
    <mergeCell ref="I3:K3"/>
    <mergeCell ref="J7:K7"/>
    <mergeCell ref="D7:E7"/>
    <mergeCell ref="D12:E12"/>
    <mergeCell ref="D23:E23"/>
    <mergeCell ref="D28:E28"/>
    <mergeCell ref="C19:E19"/>
    <mergeCell ref="C3:E3"/>
  </mergeCells>
  <dataValidations count="1">
    <dataValidation type="whole" allowBlank="1" showInputMessage="1" showErrorMessage="1" sqref="D5 D21" xr:uid="{7D45B398-54A8-4950-8D33-143E9C60C97C}">
      <formula1>1</formula1>
      <formula2>1000</formula2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7423BCB-8E78-4955-92BF-1A8C94D94BDF}">
          <x14:formula1>
            <xm:f>NECTable!B1:F1</xm:f>
          </x14:formula1>
          <xm:sqref>J4</xm:sqref>
        </x14:dataValidation>
        <x14:dataValidation type="list" allowBlank="1" showInputMessage="1" showErrorMessage="1" xr:uid="{55CCD43F-D6D0-4A73-9320-7B1AAEF58202}">
          <x14:formula1>
            <xm:f>NECTable!A9:A32</xm:f>
          </x14:formula1>
          <xm:sqref>D20</xm:sqref>
        </x14:dataValidation>
        <x14:dataValidation type="list" allowBlank="1" showInputMessage="1" showErrorMessage="1" xr:uid="{815E3A5B-C58D-4A46-BC50-0898C65516EC}">
          <x14:formula1>
            <xm:f>NECTable!A9:A32</xm:f>
          </x14:formula1>
          <xm:sqref>D4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45868-9A6A-4862-A856-B025E9322132}">
  <dimension ref="A1:C42"/>
  <sheetViews>
    <sheetView workbookViewId="0">
      <selection activeCell="C21" sqref="C21:C22"/>
    </sheetView>
  </sheetViews>
  <sheetFormatPr defaultRowHeight="15" x14ac:dyDescent="0.25"/>
  <sheetData>
    <row r="1" spans="1:3" ht="15.75" thickBot="1" x14ac:dyDescent="0.3">
      <c r="A1" s="1" t="s">
        <v>7</v>
      </c>
    </row>
    <row r="2" spans="1:3" ht="15.75" thickBot="1" x14ac:dyDescent="0.3">
      <c r="A2" s="2">
        <v>1</v>
      </c>
      <c r="C2" t="s">
        <v>8</v>
      </c>
    </row>
    <row r="3" spans="1:3" ht="15.75" thickBot="1" x14ac:dyDescent="0.3">
      <c r="A3" s="2">
        <v>3</v>
      </c>
      <c r="C3" t="s">
        <v>9</v>
      </c>
    </row>
    <row r="4" spans="1:3" ht="15.75" thickBot="1" x14ac:dyDescent="0.3">
      <c r="A4" s="2">
        <v>6</v>
      </c>
      <c r="C4" t="s">
        <v>7</v>
      </c>
    </row>
    <row r="5" spans="1:3" ht="15.75" thickBot="1" x14ac:dyDescent="0.3">
      <c r="A5" s="2">
        <v>10</v>
      </c>
      <c r="C5" s="3" t="str">
        <f>"&gt;="&amp;Lookup!D8*1.5</f>
        <v>&gt;=16.5</v>
      </c>
    </row>
    <row r="6" spans="1:3" ht="15.75" thickBot="1" x14ac:dyDescent="0.3">
      <c r="A6" s="2">
        <v>15</v>
      </c>
    </row>
    <row r="7" spans="1:3" ht="15.75" thickBot="1" x14ac:dyDescent="0.3">
      <c r="A7" s="2">
        <v>20</v>
      </c>
      <c r="C7" t="s">
        <v>10</v>
      </c>
    </row>
    <row r="8" spans="1:3" ht="15.75" thickBot="1" x14ac:dyDescent="0.3">
      <c r="A8" s="2">
        <v>25</v>
      </c>
      <c r="C8" t="s">
        <v>7</v>
      </c>
    </row>
    <row r="9" spans="1:3" ht="15.75" thickBot="1" x14ac:dyDescent="0.3">
      <c r="A9" s="2">
        <v>30</v>
      </c>
      <c r="C9" s="3" t="str">
        <f>"&gt;="&amp;(Lookup!D5+0.5)*Lookup!D8</f>
        <v>&gt;=27.5</v>
      </c>
    </row>
    <row r="10" spans="1:3" ht="15.75" thickBot="1" x14ac:dyDescent="0.3">
      <c r="A10" s="2">
        <v>35</v>
      </c>
    </row>
    <row r="11" spans="1:3" ht="15.75" thickBot="1" x14ac:dyDescent="0.3">
      <c r="A11" s="2">
        <v>40</v>
      </c>
      <c r="C11" t="s">
        <v>13</v>
      </c>
    </row>
    <row r="12" spans="1:3" ht="15.75" thickBot="1" x14ac:dyDescent="0.3">
      <c r="A12" s="2">
        <v>45</v>
      </c>
      <c r="C12" t="s">
        <v>9</v>
      </c>
    </row>
    <row r="13" spans="1:3" ht="15.75" thickBot="1" x14ac:dyDescent="0.3">
      <c r="A13" s="2">
        <v>50</v>
      </c>
      <c r="C13" t="s">
        <v>7</v>
      </c>
    </row>
    <row r="14" spans="1:3" ht="15.75" thickBot="1" x14ac:dyDescent="0.3">
      <c r="A14" s="2">
        <v>60</v>
      </c>
      <c r="C14" t="str">
        <f>"&gt;="&amp;Lookup!D24*1.5</f>
        <v>&gt;=21</v>
      </c>
    </row>
    <row r="15" spans="1:3" ht="15.75" thickBot="1" x14ac:dyDescent="0.3">
      <c r="A15" s="2">
        <v>70</v>
      </c>
    </row>
    <row r="16" spans="1:3" ht="15.75" thickBot="1" x14ac:dyDescent="0.3">
      <c r="A16" s="2">
        <v>80</v>
      </c>
      <c r="C16" t="s">
        <v>10</v>
      </c>
    </row>
    <row r="17" spans="1:3" ht="15.75" thickBot="1" x14ac:dyDescent="0.3">
      <c r="A17" s="2">
        <v>90</v>
      </c>
      <c r="C17" t="s">
        <v>7</v>
      </c>
    </row>
    <row r="18" spans="1:3" ht="15.75" thickBot="1" x14ac:dyDescent="0.3">
      <c r="A18" s="2">
        <v>100</v>
      </c>
      <c r="C18" t="str">
        <f>"&gt;="&amp;(Lookup!D21+0.5)*Lookup!D24</f>
        <v>&gt;=49</v>
      </c>
    </row>
    <row r="19" spans="1:3" ht="15.75" thickBot="1" x14ac:dyDescent="0.3">
      <c r="A19" s="2">
        <v>110</v>
      </c>
    </row>
    <row r="20" spans="1:3" ht="15.75" thickBot="1" x14ac:dyDescent="0.3">
      <c r="A20" s="2">
        <v>125</v>
      </c>
      <c r="C20" t="s">
        <v>22</v>
      </c>
    </row>
    <row r="21" spans="1:3" ht="15.75" thickBot="1" x14ac:dyDescent="0.3">
      <c r="A21" s="2">
        <v>150</v>
      </c>
      <c r="C21" t="s">
        <v>7</v>
      </c>
    </row>
    <row r="22" spans="1:3" ht="15.75" thickBot="1" x14ac:dyDescent="0.3">
      <c r="A22" s="2">
        <v>175</v>
      </c>
      <c r="C22" t="str">
        <f>"&gt;="&amp;(MAX(Lookup!D8,Lookup!D24,Lookup!J5)*0.5)+Lookup!J8</f>
        <v>&gt;=71</v>
      </c>
    </row>
    <row r="23" spans="1:3" ht="15.75" thickBot="1" x14ac:dyDescent="0.3">
      <c r="A23" s="2">
        <v>200</v>
      </c>
    </row>
    <row r="24" spans="1:3" ht="15.75" thickBot="1" x14ac:dyDescent="0.3">
      <c r="A24" s="2">
        <v>225</v>
      </c>
    </row>
    <row r="25" spans="1:3" ht="15.75" thickBot="1" x14ac:dyDescent="0.3">
      <c r="A25" s="2">
        <v>250</v>
      </c>
    </row>
    <row r="26" spans="1:3" ht="15.75" thickBot="1" x14ac:dyDescent="0.3">
      <c r="A26" s="2">
        <v>300</v>
      </c>
    </row>
    <row r="27" spans="1:3" ht="15.75" thickBot="1" x14ac:dyDescent="0.3">
      <c r="A27" s="2">
        <v>350</v>
      </c>
    </row>
    <row r="28" spans="1:3" ht="15.75" thickBot="1" x14ac:dyDescent="0.3">
      <c r="A28" s="2">
        <v>400</v>
      </c>
    </row>
    <row r="29" spans="1:3" ht="15.75" thickBot="1" x14ac:dyDescent="0.3">
      <c r="A29" s="2">
        <v>450</v>
      </c>
    </row>
    <row r="30" spans="1:3" ht="15.75" thickBot="1" x14ac:dyDescent="0.3">
      <c r="A30" s="2">
        <v>500</v>
      </c>
    </row>
    <row r="31" spans="1:3" ht="15.75" thickBot="1" x14ac:dyDescent="0.3">
      <c r="A31" s="2">
        <v>600</v>
      </c>
    </row>
    <row r="32" spans="1:3" ht="15.75" thickBot="1" x14ac:dyDescent="0.3">
      <c r="A32" s="2">
        <v>700</v>
      </c>
    </row>
    <row r="33" spans="1:1" ht="15.75" thickBot="1" x14ac:dyDescent="0.3">
      <c r="A33" s="2">
        <v>800</v>
      </c>
    </row>
    <row r="34" spans="1:1" ht="15.75" thickBot="1" x14ac:dyDescent="0.3">
      <c r="A34" s="2">
        <v>1000</v>
      </c>
    </row>
    <row r="35" spans="1:1" ht="15.75" thickBot="1" x14ac:dyDescent="0.3">
      <c r="A35" s="2">
        <v>1200</v>
      </c>
    </row>
    <row r="36" spans="1:1" ht="15.75" thickBot="1" x14ac:dyDescent="0.3">
      <c r="A36" s="2">
        <v>1600</v>
      </c>
    </row>
    <row r="37" spans="1:1" ht="15.75" thickBot="1" x14ac:dyDescent="0.3">
      <c r="A37" s="2">
        <v>2000</v>
      </c>
    </row>
    <row r="38" spans="1:1" ht="15.75" thickBot="1" x14ac:dyDescent="0.3">
      <c r="A38" s="2">
        <v>2500</v>
      </c>
    </row>
    <row r="39" spans="1:1" ht="15.75" thickBot="1" x14ac:dyDescent="0.3">
      <c r="A39" s="2">
        <v>3000</v>
      </c>
    </row>
    <row r="40" spans="1:1" ht="15.75" thickBot="1" x14ac:dyDescent="0.3">
      <c r="A40" s="2">
        <v>4000</v>
      </c>
    </row>
    <row r="41" spans="1:1" ht="15.75" thickBot="1" x14ac:dyDescent="0.3">
      <c r="A41" s="2">
        <v>5000</v>
      </c>
    </row>
    <row r="42" spans="1:1" ht="15.75" thickBot="1" x14ac:dyDescent="0.3">
      <c r="A42" s="2">
        <v>6000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A51A4-9417-4DEE-98F4-CEDCB1F84FBA}">
  <dimension ref="A1:F34"/>
  <sheetViews>
    <sheetView workbookViewId="0">
      <selection activeCell="C7" sqref="C7"/>
    </sheetView>
  </sheetViews>
  <sheetFormatPr defaultRowHeight="15" x14ac:dyDescent="0.25"/>
  <sheetData>
    <row r="1" spans="1:6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15.75" thickBot="1" x14ac:dyDescent="0.3">
      <c r="A2" s="2">
        <v>0.1</v>
      </c>
      <c r="B2" s="2">
        <v>3</v>
      </c>
      <c r="C2" s="1" t="s">
        <v>6</v>
      </c>
      <c r="D2" s="2">
        <v>1.5</v>
      </c>
      <c r="E2" s="1" t="s">
        <v>6</v>
      </c>
      <c r="F2" s="1" t="s">
        <v>6</v>
      </c>
    </row>
    <row r="3" spans="1:6" ht="15.75" thickBot="1" x14ac:dyDescent="0.3">
      <c r="A3" s="2">
        <v>0.125</v>
      </c>
      <c r="B3" s="2">
        <v>3.8</v>
      </c>
      <c r="C3" s="1" t="s">
        <v>6</v>
      </c>
      <c r="D3" s="2">
        <v>1.9</v>
      </c>
      <c r="E3" s="1" t="s">
        <v>6</v>
      </c>
      <c r="F3" s="1" t="s">
        <v>6</v>
      </c>
    </row>
    <row r="4" spans="1:6" ht="15.75" thickBot="1" x14ac:dyDescent="0.3">
      <c r="A4" s="2">
        <v>0.16666666669999999</v>
      </c>
      <c r="B4" s="2">
        <v>4.4000000000000004</v>
      </c>
      <c r="C4" s="1" t="s">
        <v>6</v>
      </c>
      <c r="D4" s="2">
        <v>2.2000000000000002</v>
      </c>
      <c r="E4" s="1" t="s">
        <v>6</v>
      </c>
      <c r="F4" s="1" t="s">
        <v>6</v>
      </c>
    </row>
    <row r="5" spans="1:6" ht="15.75" thickBot="1" x14ac:dyDescent="0.3">
      <c r="A5" s="2">
        <v>0.25</v>
      </c>
      <c r="B5" s="2">
        <v>5.8</v>
      </c>
      <c r="C5" s="1" t="s">
        <v>6</v>
      </c>
      <c r="D5" s="2">
        <v>2.9</v>
      </c>
      <c r="E5" s="1" t="s">
        <v>6</v>
      </c>
      <c r="F5" s="1" t="s">
        <v>6</v>
      </c>
    </row>
    <row r="6" spans="1:6" ht="15.75" thickBot="1" x14ac:dyDescent="0.3">
      <c r="A6" s="2">
        <v>0.33333333329999998</v>
      </c>
      <c r="B6" s="2">
        <v>7.2</v>
      </c>
      <c r="C6" s="1" t="s">
        <v>6</v>
      </c>
      <c r="D6" s="2">
        <v>3.6</v>
      </c>
      <c r="E6" s="1" t="s">
        <v>6</v>
      </c>
      <c r="F6" s="1" t="s">
        <v>6</v>
      </c>
    </row>
    <row r="7" spans="1:6" ht="15.75" thickBot="1" x14ac:dyDescent="0.3">
      <c r="A7" s="2">
        <v>0.5</v>
      </c>
      <c r="B7" s="2">
        <v>9.8000000000000007</v>
      </c>
      <c r="C7" s="2">
        <v>2.5</v>
      </c>
      <c r="D7" s="2">
        <v>4.9000000000000004</v>
      </c>
      <c r="E7" s="2">
        <v>2.2000000000000002</v>
      </c>
      <c r="F7" s="2">
        <v>1.1000000000000001</v>
      </c>
    </row>
    <row r="8" spans="1:6" ht="15.75" thickBot="1" x14ac:dyDescent="0.3">
      <c r="A8" s="2">
        <v>0.75</v>
      </c>
      <c r="B8" s="2">
        <v>13.8</v>
      </c>
      <c r="C8" s="2">
        <v>3.7</v>
      </c>
      <c r="D8" s="2">
        <v>6.9</v>
      </c>
      <c r="E8" s="2">
        <v>3.2</v>
      </c>
      <c r="F8" s="2">
        <v>1.6</v>
      </c>
    </row>
    <row r="9" spans="1:6" ht="15.75" thickBot="1" x14ac:dyDescent="0.3">
      <c r="A9" s="2">
        <v>1</v>
      </c>
      <c r="B9" s="2">
        <v>16</v>
      </c>
      <c r="C9" s="2">
        <v>4.8</v>
      </c>
      <c r="D9" s="2">
        <v>8</v>
      </c>
      <c r="E9" s="2">
        <v>4.2</v>
      </c>
      <c r="F9" s="2">
        <v>2.1</v>
      </c>
    </row>
    <row r="10" spans="1:6" ht="15.75" thickBot="1" x14ac:dyDescent="0.3">
      <c r="A10" s="2">
        <v>1.5</v>
      </c>
      <c r="B10" s="2">
        <v>20</v>
      </c>
      <c r="C10" s="2">
        <v>6.9</v>
      </c>
      <c r="D10" s="2">
        <v>10</v>
      </c>
      <c r="E10" s="2">
        <v>6</v>
      </c>
      <c r="F10" s="2">
        <v>3</v>
      </c>
    </row>
    <row r="11" spans="1:6" ht="15.75" thickBot="1" x14ac:dyDescent="0.3">
      <c r="A11" s="2">
        <v>2</v>
      </c>
      <c r="B11" s="2">
        <v>24</v>
      </c>
      <c r="C11" s="2">
        <v>7.8</v>
      </c>
      <c r="D11" s="2">
        <v>12</v>
      </c>
      <c r="E11" s="2">
        <v>6.8</v>
      </c>
      <c r="F11" s="2">
        <v>3.4</v>
      </c>
    </row>
    <row r="12" spans="1:6" ht="15.75" thickBot="1" x14ac:dyDescent="0.3">
      <c r="A12" s="2">
        <v>3</v>
      </c>
      <c r="B12" s="2">
        <v>34</v>
      </c>
      <c r="C12" s="2">
        <v>11</v>
      </c>
      <c r="D12" s="2">
        <v>17</v>
      </c>
      <c r="E12" s="2">
        <v>9.6</v>
      </c>
      <c r="F12" s="2">
        <v>4.8</v>
      </c>
    </row>
    <row r="13" spans="1:6" ht="15.75" thickBot="1" x14ac:dyDescent="0.3">
      <c r="A13" s="2">
        <v>4.5</v>
      </c>
      <c r="B13" s="1"/>
      <c r="C13" s="1"/>
      <c r="D13" s="1"/>
      <c r="E13" s="1"/>
      <c r="F13" s="2">
        <v>6.9</v>
      </c>
    </row>
    <row r="14" spans="1:6" ht="15.75" thickBot="1" x14ac:dyDescent="0.3">
      <c r="A14" s="2">
        <v>5</v>
      </c>
      <c r="B14" s="2">
        <v>56</v>
      </c>
      <c r="C14" s="2">
        <v>17.5</v>
      </c>
      <c r="D14" s="2">
        <v>28</v>
      </c>
      <c r="E14" s="2">
        <v>15.2</v>
      </c>
      <c r="F14" s="2">
        <v>7.6</v>
      </c>
    </row>
    <row r="15" spans="1:6" ht="15.75" thickBot="1" x14ac:dyDescent="0.3">
      <c r="A15" s="2">
        <v>6</v>
      </c>
      <c r="B15" s="1"/>
      <c r="C15" s="1"/>
      <c r="D15" s="1"/>
      <c r="E15" s="1"/>
      <c r="F15" s="2">
        <v>8.9600000000000009</v>
      </c>
    </row>
    <row r="16" spans="1:6" ht="15.75" thickBot="1" x14ac:dyDescent="0.3">
      <c r="A16" s="2">
        <v>7.5</v>
      </c>
      <c r="B16" s="2">
        <v>80</v>
      </c>
      <c r="C16" s="2">
        <v>25.3</v>
      </c>
      <c r="D16" s="2">
        <v>40</v>
      </c>
      <c r="E16" s="2">
        <v>22</v>
      </c>
      <c r="F16" s="2">
        <v>11</v>
      </c>
    </row>
    <row r="17" spans="1:6" ht="15.75" thickBot="1" x14ac:dyDescent="0.3">
      <c r="A17" s="2">
        <v>10</v>
      </c>
      <c r="B17" s="2">
        <v>100</v>
      </c>
      <c r="C17" s="2">
        <v>32.200000000000003</v>
      </c>
      <c r="D17" s="2">
        <v>50</v>
      </c>
      <c r="E17" s="2">
        <v>28</v>
      </c>
      <c r="F17" s="2">
        <v>14</v>
      </c>
    </row>
    <row r="18" spans="1:6" ht="15.75" thickBot="1" x14ac:dyDescent="0.3">
      <c r="A18" s="2">
        <v>15</v>
      </c>
      <c r="B18" s="2">
        <v>135</v>
      </c>
      <c r="C18" s="2">
        <v>48.3</v>
      </c>
      <c r="D18" s="2">
        <v>68</v>
      </c>
      <c r="E18" s="2">
        <v>42</v>
      </c>
      <c r="F18" s="2">
        <v>21</v>
      </c>
    </row>
    <row r="19" spans="1:6" ht="15.75" thickBot="1" x14ac:dyDescent="0.3">
      <c r="A19" s="2">
        <v>20</v>
      </c>
      <c r="B19" s="1" t="s">
        <v>6</v>
      </c>
      <c r="C19" s="2">
        <v>62.1</v>
      </c>
      <c r="D19" s="2">
        <v>88</v>
      </c>
      <c r="E19" s="2">
        <v>54</v>
      </c>
      <c r="F19" s="2">
        <v>27</v>
      </c>
    </row>
    <row r="20" spans="1:6" ht="15.75" thickBot="1" x14ac:dyDescent="0.3">
      <c r="A20" s="2">
        <v>25</v>
      </c>
      <c r="B20" s="1" t="s">
        <v>6</v>
      </c>
      <c r="C20" s="2">
        <v>78.2</v>
      </c>
      <c r="D20" s="2">
        <v>110</v>
      </c>
      <c r="E20" s="2">
        <v>68</v>
      </c>
      <c r="F20" s="2">
        <v>34</v>
      </c>
    </row>
    <row r="21" spans="1:6" ht="15.75" thickBot="1" x14ac:dyDescent="0.3">
      <c r="A21" s="2">
        <v>30</v>
      </c>
      <c r="B21" s="1" t="s">
        <v>6</v>
      </c>
      <c r="C21" s="2">
        <v>92</v>
      </c>
      <c r="D21" s="2">
        <v>136</v>
      </c>
      <c r="E21" s="2">
        <v>80</v>
      </c>
      <c r="F21" s="2">
        <v>40</v>
      </c>
    </row>
    <row r="22" spans="1:6" ht="15.75" thickBot="1" x14ac:dyDescent="0.3">
      <c r="A22" s="2">
        <v>40</v>
      </c>
      <c r="B22" s="1" t="s">
        <v>6</v>
      </c>
      <c r="C22" s="2">
        <v>120</v>
      </c>
      <c r="D22" s="2">
        <v>176</v>
      </c>
      <c r="E22" s="2">
        <v>104</v>
      </c>
      <c r="F22" s="2">
        <v>52</v>
      </c>
    </row>
    <row r="23" spans="1:6" ht="15.75" thickBot="1" x14ac:dyDescent="0.3">
      <c r="A23" s="2">
        <v>50</v>
      </c>
      <c r="B23" s="1" t="s">
        <v>6</v>
      </c>
      <c r="C23" s="2">
        <v>150</v>
      </c>
      <c r="D23" s="2">
        <v>216</v>
      </c>
      <c r="E23" s="2">
        <v>130</v>
      </c>
      <c r="F23" s="2">
        <v>65</v>
      </c>
    </row>
    <row r="24" spans="1:6" ht="15.75" thickBot="1" x14ac:dyDescent="0.3">
      <c r="A24" s="2">
        <v>60</v>
      </c>
      <c r="B24" s="1" t="s">
        <v>6</v>
      </c>
      <c r="C24" s="2">
        <v>177</v>
      </c>
      <c r="D24" s="1" t="s">
        <v>6</v>
      </c>
      <c r="E24" s="2">
        <v>154</v>
      </c>
      <c r="F24" s="2">
        <v>77</v>
      </c>
    </row>
    <row r="25" spans="1:6" ht="15.75" thickBot="1" x14ac:dyDescent="0.3">
      <c r="A25" s="2">
        <v>75</v>
      </c>
      <c r="B25" s="1" t="s">
        <v>6</v>
      </c>
      <c r="C25" s="2">
        <v>221</v>
      </c>
      <c r="D25" s="1" t="s">
        <v>6</v>
      </c>
      <c r="E25" s="2">
        <v>192</v>
      </c>
      <c r="F25" s="2">
        <v>96</v>
      </c>
    </row>
    <row r="26" spans="1:6" ht="15.75" thickBot="1" x14ac:dyDescent="0.3">
      <c r="A26" s="2">
        <v>100</v>
      </c>
      <c r="B26" s="1" t="s">
        <v>6</v>
      </c>
      <c r="C26" s="2">
        <v>285</v>
      </c>
      <c r="D26" s="1" t="s">
        <v>6</v>
      </c>
      <c r="E26" s="2">
        <v>248</v>
      </c>
      <c r="F26" s="2">
        <v>124</v>
      </c>
    </row>
    <row r="27" spans="1:6" ht="15.75" thickBot="1" x14ac:dyDescent="0.3">
      <c r="A27" s="2">
        <v>125</v>
      </c>
      <c r="B27" s="1" t="s">
        <v>6</v>
      </c>
      <c r="C27" s="2">
        <v>359</v>
      </c>
      <c r="D27" s="1" t="s">
        <v>6</v>
      </c>
      <c r="E27" s="2">
        <v>312</v>
      </c>
      <c r="F27" s="2">
        <v>156</v>
      </c>
    </row>
    <row r="28" spans="1:6" ht="15.75" thickBot="1" x14ac:dyDescent="0.3">
      <c r="A28" s="2">
        <v>150</v>
      </c>
      <c r="B28" s="1" t="s">
        <v>6</v>
      </c>
      <c r="C28" s="2">
        <v>414</v>
      </c>
      <c r="D28" s="1" t="s">
        <v>6</v>
      </c>
      <c r="E28" s="2">
        <v>360</v>
      </c>
      <c r="F28" s="2">
        <v>180</v>
      </c>
    </row>
    <row r="29" spans="1:6" ht="15.75" thickBot="1" x14ac:dyDescent="0.3">
      <c r="A29" s="2">
        <v>200</v>
      </c>
      <c r="B29" s="1" t="s">
        <v>6</v>
      </c>
      <c r="C29" s="2">
        <v>552</v>
      </c>
      <c r="D29" s="1" t="s">
        <v>6</v>
      </c>
      <c r="E29" s="2">
        <v>480</v>
      </c>
      <c r="F29" s="2">
        <v>240</v>
      </c>
    </row>
    <row r="30" spans="1:6" ht="15.75" thickBot="1" x14ac:dyDescent="0.3">
      <c r="A30" s="2">
        <v>250</v>
      </c>
      <c r="B30" s="1" t="s">
        <v>6</v>
      </c>
      <c r="C30" s="1" t="s">
        <v>6</v>
      </c>
      <c r="D30" s="1" t="s">
        <v>6</v>
      </c>
      <c r="E30" s="2">
        <v>602</v>
      </c>
      <c r="F30" s="2">
        <v>302</v>
      </c>
    </row>
    <row r="31" spans="1:6" ht="15.75" thickBot="1" x14ac:dyDescent="0.3">
      <c r="A31" s="2">
        <v>300</v>
      </c>
      <c r="B31" s="1" t="s">
        <v>6</v>
      </c>
      <c r="C31" s="1" t="s">
        <v>6</v>
      </c>
      <c r="D31" s="1" t="s">
        <v>6</v>
      </c>
      <c r="E31" s="1" t="s">
        <v>6</v>
      </c>
      <c r="F31" s="2">
        <v>361</v>
      </c>
    </row>
    <row r="32" spans="1:6" ht="15.75" thickBot="1" x14ac:dyDescent="0.3">
      <c r="A32" s="2">
        <v>350</v>
      </c>
      <c r="B32" s="1" t="s">
        <v>6</v>
      </c>
      <c r="C32" s="1" t="s">
        <v>6</v>
      </c>
      <c r="D32" s="1" t="s">
        <v>6</v>
      </c>
      <c r="E32" s="1" t="s">
        <v>6</v>
      </c>
      <c r="F32" s="2">
        <v>414</v>
      </c>
    </row>
    <row r="33" spans="1:6" ht="15.75" thickBot="1" x14ac:dyDescent="0.3">
      <c r="A33" s="2">
        <v>400</v>
      </c>
      <c r="B33" s="1" t="s">
        <v>6</v>
      </c>
      <c r="C33" s="1" t="s">
        <v>6</v>
      </c>
      <c r="D33" s="1" t="s">
        <v>6</v>
      </c>
      <c r="E33" s="1" t="s">
        <v>6</v>
      </c>
      <c r="F33" s="2">
        <v>477</v>
      </c>
    </row>
    <row r="34" spans="1:6" ht="15.75" thickBot="1" x14ac:dyDescent="0.3">
      <c r="A34" s="2">
        <v>500</v>
      </c>
      <c r="B34" s="1" t="s">
        <v>6</v>
      </c>
      <c r="C34" s="1" t="s">
        <v>6</v>
      </c>
      <c r="D34" s="1" t="s">
        <v>6</v>
      </c>
      <c r="E34" s="1" t="s">
        <v>6</v>
      </c>
      <c r="F34" s="2">
        <v>590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Lookup</vt:lpstr>
      <vt:lpstr>Fuses</vt:lpstr>
      <vt:lpstr>NECTable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Black</dc:creator>
  <cp:lastModifiedBy>Scott Black</cp:lastModifiedBy>
  <dcterms:created xsi:type="dcterms:W3CDTF">2019-01-17T23:03:03Z</dcterms:created>
  <dcterms:modified xsi:type="dcterms:W3CDTF">2019-01-18T05:41:54Z</dcterms:modified>
</cp:coreProperties>
</file>